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3360" windowHeight="531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F27" i="2"/>
  <c r="G26" i="2"/>
  <c r="F26" i="2"/>
  <c r="G25" i="2"/>
  <c r="F25" i="2"/>
  <c r="G24" i="2"/>
  <c r="F24" i="2"/>
  <c r="G23" i="2"/>
  <c r="F23" i="2"/>
  <c r="F5" i="2" l="1"/>
  <c r="F6" i="2"/>
  <c r="F7" i="2"/>
  <c r="F8" i="2"/>
  <c r="F4" i="2"/>
  <c r="D10" i="2"/>
  <c r="D11" i="2"/>
  <c r="D12" i="2"/>
  <c r="D13" i="2"/>
  <c r="D9" i="2"/>
  <c r="G18" i="2"/>
  <c r="G5" i="2"/>
  <c r="G6" i="2"/>
  <c r="G7" i="2"/>
  <c r="G8" i="2"/>
  <c r="G4" i="2"/>
  <c r="E10" i="2" l="1"/>
  <c r="F10" i="2" s="1"/>
  <c r="E9" i="2"/>
  <c r="G9" i="2" s="1"/>
  <c r="E12" i="2"/>
  <c r="E13" i="2"/>
  <c r="G13" i="2" s="1"/>
  <c r="E11" i="2"/>
  <c r="G11" i="2" s="1"/>
  <c r="G10" i="2" l="1"/>
  <c r="G12" i="2"/>
  <c r="F12" i="2"/>
  <c r="F13" i="2"/>
  <c r="F11" i="2"/>
  <c r="F9" i="2"/>
</calcChain>
</file>

<file path=xl/sharedStrings.xml><?xml version="1.0" encoding="utf-8"?>
<sst xmlns="http://schemas.openxmlformats.org/spreadsheetml/2006/main" count="23" uniqueCount="16">
  <si>
    <t>DSCR</t>
  </si>
  <si>
    <t>2018 прогноз</t>
  </si>
  <si>
    <t>2019 прогноз</t>
  </si>
  <si>
    <t>Годы</t>
  </si>
  <si>
    <t>2020 прогноз</t>
  </si>
  <si>
    <t>тело кредита</t>
  </si>
  <si>
    <t>проценты</t>
  </si>
  <si>
    <t>Операционная прибыль, тыс. руб.</t>
  </si>
  <si>
    <t>Текущие долгосрочные платежи, тыс. руб.</t>
  </si>
  <si>
    <t>2021 прогноз</t>
  </si>
  <si>
    <t>2022 прогноз</t>
  </si>
  <si>
    <t>Сумма кредита, тыс. руб.</t>
  </si>
  <si>
    <t>Ежемесячный платеж, , тыс. руб.</t>
  </si>
  <si>
    <t>Срок кредита, лет</t>
  </si>
  <si>
    <t xml:space="preserve">Процентная ставка </t>
  </si>
  <si>
    <t xml:space="preserve"> Сумма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</si>
</sst>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9" fontId="0" fillId="0" borderId="1" xfId="0" applyNumberFormat="1" applyBorder="1"/>
    <xf numFmtId="3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3"/>
          <c:tx>
            <c:v>Операционная прибыль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Лист1!$B$4:$B$13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 прогноз</c:v>
                </c:pt>
                <c:pt idx="6">
                  <c:v>2019 прогноз</c:v>
                </c:pt>
                <c:pt idx="7">
                  <c:v>2020 прогноз</c:v>
                </c:pt>
                <c:pt idx="8">
                  <c:v>2021 прогноз</c:v>
                </c:pt>
                <c:pt idx="9">
                  <c:v>2022 прогноз</c:v>
                </c:pt>
              </c:strCache>
            </c:strRef>
          </c:cat>
          <c:val>
            <c:numRef>
              <c:f>Лист1!$C$4:$C$13</c:f>
              <c:numCache>
                <c:formatCode>#,##0</c:formatCode>
                <c:ptCount val="10"/>
                <c:pt idx="0">
                  <c:v>19085</c:v>
                </c:pt>
                <c:pt idx="1">
                  <c:v>19821</c:v>
                </c:pt>
                <c:pt idx="2">
                  <c:v>21969</c:v>
                </c:pt>
                <c:pt idx="3">
                  <c:v>22759</c:v>
                </c:pt>
                <c:pt idx="4">
                  <c:v>23895</c:v>
                </c:pt>
                <c:pt idx="5">
                  <c:v>24587</c:v>
                </c:pt>
                <c:pt idx="6">
                  <c:v>25264</c:v>
                </c:pt>
                <c:pt idx="7">
                  <c:v>26381</c:v>
                </c:pt>
                <c:pt idx="8">
                  <c:v>27051</c:v>
                </c:pt>
                <c:pt idx="9">
                  <c:v>27869</c:v>
                </c:pt>
              </c:numCache>
            </c:numRef>
          </c:val>
        </c:ser>
        <c:ser>
          <c:idx val="2"/>
          <c:order val="4"/>
          <c:tx>
            <c:v>Сумма долга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Лист1!$B$4:$B$13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 прогноз</c:v>
                </c:pt>
                <c:pt idx="6">
                  <c:v>2019 прогноз</c:v>
                </c:pt>
                <c:pt idx="7">
                  <c:v>2020 прогноз</c:v>
                </c:pt>
                <c:pt idx="8">
                  <c:v>2021 прогноз</c:v>
                </c:pt>
                <c:pt idx="9">
                  <c:v>2022 прогноз</c:v>
                </c:pt>
              </c:strCache>
            </c:strRef>
          </c:cat>
          <c:val>
            <c:numRef>
              <c:f>Лист1!$F$4:$F$13</c:f>
              <c:numCache>
                <c:formatCode>#,##0</c:formatCode>
                <c:ptCount val="10"/>
                <c:pt idx="0">
                  <c:v>17790</c:v>
                </c:pt>
                <c:pt idx="1">
                  <c:v>12502</c:v>
                </c:pt>
                <c:pt idx="2">
                  <c:v>12502</c:v>
                </c:pt>
                <c:pt idx="3">
                  <c:v>12502</c:v>
                </c:pt>
                <c:pt idx="4">
                  <c:v>12502</c:v>
                </c:pt>
                <c:pt idx="5">
                  <c:v>15628.193217250146</c:v>
                </c:pt>
                <c:pt idx="6">
                  <c:v>15628.193217250146</c:v>
                </c:pt>
                <c:pt idx="7">
                  <c:v>15628.193217250146</c:v>
                </c:pt>
                <c:pt idx="8">
                  <c:v>15628.193217250146</c:v>
                </c:pt>
                <c:pt idx="9">
                  <c:v>15628.193217250146</c:v>
                </c:pt>
              </c:numCache>
            </c:numRef>
          </c:val>
        </c:ser>
        <c:ser>
          <c:idx val="5"/>
          <c:order val="5"/>
          <c:tx>
            <c:v>DSCR</c:v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Лист1!$B$4:$B$13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 прогноз</c:v>
                </c:pt>
                <c:pt idx="6">
                  <c:v>2019 прогноз</c:v>
                </c:pt>
                <c:pt idx="7">
                  <c:v>2020 прогноз</c:v>
                </c:pt>
                <c:pt idx="8">
                  <c:v>2021 прогноз</c:v>
                </c:pt>
                <c:pt idx="9">
                  <c:v>2022 прогноз</c:v>
                </c:pt>
              </c:strCache>
            </c:strRef>
          </c:cat>
          <c:val>
            <c:numRef>
              <c:f>Лист1!$G$4:$G$13</c:f>
              <c:numCache>
                <c:formatCode>#,##0.00</c:formatCode>
                <c:ptCount val="10"/>
                <c:pt idx="0">
                  <c:v>1.0727937043282743</c:v>
                </c:pt>
                <c:pt idx="1">
                  <c:v>1.5854263317869142</c:v>
                </c:pt>
                <c:pt idx="2">
                  <c:v>1.7572388417853144</c:v>
                </c:pt>
                <c:pt idx="3">
                  <c:v>1.8204287314029755</c:v>
                </c:pt>
                <c:pt idx="4">
                  <c:v>1.9112941929291314</c:v>
                </c:pt>
                <c:pt idx="5">
                  <c:v>1.5732464820604641</c:v>
                </c:pt>
                <c:pt idx="6">
                  <c:v>1.6165656291038177</c:v>
                </c:pt>
                <c:pt idx="7">
                  <c:v>1.6880390223791886</c:v>
                </c:pt>
                <c:pt idx="8">
                  <c:v>1.73091026095976</c:v>
                </c:pt>
                <c:pt idx="9">
                  <c:v>1.7832515641820099</c:v>
                </c:pt>
              </c:numCache>
            </c:numRef>
          </c:val>
        </c:ser>
        <c:ser>
          <c:idx val="0"/>
          <c:order val="0"/>
          <c:tx>
            <c:v>Операционная прибыль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Лист1!$B$4:$B$13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 прогноз</c:v>
                </c:pt>
                <c:pt idx="6">
                  <c:v>2019 прогноз</c:v>
                </c:pt>
                <c:pt idx="7">
                  <c:v>2020 прогноз</c:v>
                </c:pt>
                <c:pt idx="8">
                  <c:v>2021 прогноз</c:v>
                </c:pt>
                <c:pt idx="9">
                  <c:v>2022 прогноз</c:v>
                </c:pt>
              </c:strCache>
            </c:strRef>
          </c:cat>
          <c:val>
            <c:numRef>
              <c:f>Лист1!$C$4:$C$13</c:f>
              <c:numCache>
                <c:formatCode>#,##0</c:formatCode>
                <c:ptCount val="10"/>
                <c:pt idx="0">
                  <c:v>19085</c:v>
                </c:pt>
                <c:pt idx="1">
                  <c:v>19821</c:v>
                </c:pt>
                <c:pt idx="2">
                  <c:v>21969</c:v>
                </c:pt>
                <c:pt idx="3">
                  <c:v>22759</c:v>
                </c:pt>
                <c:pt idx="4">
                  <c:v>23895</c:v>
                </c:pt>
                <c:pt idx="5">
                  <c:v>24587</c:v>
                </c:pt>
                <c:pt idx="6">
                  <c:v>25264</c:v>
                </c:pt>
                <c:pt idx="7">
                  <c:v>26381</c:v>
                </c:pt>
                <c:pt idx="8">
                  <c:v>27051</c:v>
                </c:pt>
                <c:pt idx="9">
                  <c:v>27869</c:v>
                </c:pt>
              </c:numCache>
            </c:numRef>
          </c:val>
        </c:ser>
        <c:ser>
          <c:idx val="3"/>
          <c:order val="1"/>
          <c:tx>
            <c:v>Сумма долга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Лист1!$B$4:$B$13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 прогноз</c:v>
                </c:pt>
                <c:pt idx="6">
                  <c:v>2019 прогноз</c:v>
                </c:pt>
                <c:pt idx="7">
                  <c:v>2020 прогноз</c:v>
                </c:pt>
                <c:pt idx="8">
                  <c:v>2021 прогноз</c:v>
                </c:pt>
                <c:pt idx="9">
                  <c:v>2022 прогноз</c:v>
                </c:pt>
              </c:strCache>
            </c:strRef>
          </c:cat>
          <c:val>
            <c:numRef>
              <c:f>Лист1!$F$4:$F$13</c:f>
              <c:numCache>
                <c:formatCode>#,##0</c:formatCode>
                <c:ptCount val="10"/>
                <c:pt idx="0">
                  <c:v>17790</c:v>
                </c:pt>
                <c:pt idx="1">
                  <c:v>12502</c:v>
                </c:pt>
                <c:pt idx="2">
                  <c:v>12502</c:v>
                </c:pt>
                <c:pt idx="3">
                  <c:v>12502</c:v>
                </c:pt>
                <c:pt idx="4">
                  <c:v>12502</c:v>
                </c:pt>
                <c:pt idx="5">
                  <c:v>15628.193217250146</c:v>
                </c:pt>
                <c:pt idx="6">
                  <c:v>15628.193217250146</c:v>
                </c:pt>
                <c:pt idx="7">
                  <c:v>15628.193217250146</c:v>
                </c:pt>
                <c:pt idx="8">
                  <c:v>15628.193217250146</c:v>
                </c:pt>
                <c:pt idx="9">
                  <c:v>15628.193217250146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57664"/>
        <c:axId val="169525248"/>
      </c:barChart>
      <c:lineChart>
        <c:grouping val="standard"/>
        <c:varyColors val="0"/>
        <c:ser>
          <c:idx val="4"/>
          <c:order val="2"/>
          <c:tx>
            <c:v>DSCR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Лист1!$B$4:$B$13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 прогноз</c:v>
                </c:pt>
                <c:pt idx="6">
                  <c:v>2019 прогноз</c:v>
                </c:pt>
                <c:pt idx="7">
                  <c:v>2020 прогноз</c:v>
                </c:pt>
                <c:pt idx="8">
                  <c:v>2021 прогноз</c:v>
                </c:pt>
                <c:pt idx="9">
                  <c:v>2022 прогноз</c:v>
                </c:pt>
              </c:strCache>
            </c:strRef>
          </c:cat>
          <c:val>
            <c:numRef>
              <c:f>Лист1!$G$4:$G$13</c:f>
              <c:numCache>
                <c:formatCode>#,##0.00</c:formatCode>
                <c:ptCount val="10"/>
                <c:pt idx="0">
                  <c:v>1.0727937043282743</c:v>
                </c:pt>
                <c:pt idx="1">
                  <c:v>1.5854263317869142</c:v>
                </c:pt>
                <c:pt idx="2">
                  <c:v>1.7572388417853144</c:v>
                </c:pt>
                <c:pt idx="3">
                  <c:v>1.8204287314029755</c:v>
                </c:pt>
                <c:pt idx="4">
                  <c:v>1.9112941929291314</c:v>
                </c:pt>
                <c:pt idx="5">
                  <c:v>1.5732464820604641</c:v>
                </c:pt>
                <c:pt idx="6">
                  <c:v>1.6165656291038177</c:v>
                </c:pt>
                <c:pt idx="7">
                  <c:v>1.6880390223791886</c:v>
                </c:pt>
                <c:pt idx="8">
                  <c:v>1.73091026095976</c:v>
                </c:pt>
                <c:pt idx="9">
                  <c:v>1.7832515641820099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60224"/>
        <c:axId val="169525824"/>
      </c:lineChart>
      <c:catAx>
        <c:axId val="22225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9525248"/>
        <c:crosses val="autoZero"/>
        <c:auto val="1"/>
        <c:lblAlgn val="ctr"/>
        <c:lblOffset val="100"/>
        <c:noMultiLvlLbl val="0"/>
      </c:catAx>
      <c:valAx>
        <c:axId val="169525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22257664"/>
        <c:crosses val="autoZero"/>
        <c:crossBetween val="between"/>
      </c:valAx>
      <c:valAx>
        <c:axId val="169525824"/>
        <c:scaling>
          <c:orientation val="minMax"/>
          <c:max val="2"/>
        </c:scaling>
        <c:delete val="0"/>
        <c:axPos val="r"/>
        <c:numFmt formatCode="#,##0.00" sourceLinked="1"/>
        <c:majorTickMark val="out"/>
        <c:minorTickMark val="none"/>
        <c:tickLblPos val="nextTo"/>
        <c:crossAx val="222260224"/>
        <c:crosses val="max"/>
        <c:crossBetween val="between"/>
      </c:valAx>
      <c:catAx>
        <c:axId val="22226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52582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Операционная прибыль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Лист1!$B$4:$B$13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 прогноз</c:v>
                </c:pt>
                <c:pt idx="6">
                  <c:v>2019 прогноз</c:v>
                </c:pt>
                <c:pt idx="7">
                  <c:v>2020 прогноз</c:v>
                </c:pt>
                <c:pt idx="8">
                  <c:v>2021 прогноз</c:v>
                </c:pt>
                <c:pt idx="9">
                  <c:v>2022 прогноз</c:v>
                </c:pt>
              </c:strCache>
            </c:strRef>
          </c:cat>
          <c:val>
            <c:numRef>
              <c:f>Лист1!$C$23:$C$27</c:f>
              <c:numCache>
                <c:formatCode>#,##0</c:formatCode>
                <c:ptCount val="5"/>
                <c:pt idx="0">
                  <c:v>14047</c:v>
                </c:pt>
                <c:pt idx="1">
                  <c:v>15970</c:v>
                </c:pt>
                <c:pt idx="2">
                  <c:v>14909</c:v>
                </c:pt>
                <c:pt idx="3">
                  <c:v>12950</c:v>
                </c:pt>
                <c:pt idx="4">
                  <c:v>12700</c:v>
                </c:pt>
              </c:numCache>
            </c:numRef>
          </c:val>
        </c:ser>
        <c:ser>
          <c:idx val="3"/>
          <c:order val="1"/>
          <c:tx>
            <c:v>Сумма долга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Лист1!$B$4:$B$13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 прогноз</c:v>
                </c:pt>
                <c:pt idx="6">
                  <c:v>2019 прогноз</c:v>
                </c:pt>
                <c:pt idx="7">
                  <c:v>2020 прогноз</c:v>
                </c:pt>
                <c:pt idx="8">
                  <c:v>2021 прогноз</c:v>
                </c:pt>
                <c:pt idx="9">
                  <c:v>2022 прогноз</c:v>
                </c:pt>
              </c:strCache>
            </c:strRef>
          </c:cat>
          <c:val>
            <c:numRef>
              <c:f>Лист1!$F$23:$F$27</c:f>
              <c:numCache>
                <c:formatCode>#,##0</c:formatCode>
                <c:ptCount val="5"/>
                <c:pt idx="0">
                  <c:v>10705</c:v>
                </c:pt>
                <c:pt idx="1">
                  <c:v>13134</c:v>
                </c:pt>
                <c:pt idx="2">
                  <c:v>13134</c:v>
                </c:pt>
                <c:pt idx="3">
                  <c:v>12447</c:v>
                </c:pt>
                <c:pt idx="4">
                  <c:v>12447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41024"/>
        <c:axId val="178922624"/>
      </c:barChart>
      <c:lineChart>
        <c:grouping val="standard"/>
        <c:varyColors val="0"/>
        <c:ser>
          <c:idx val="4"/>
          <c:order val="2"/>
          <c:tx>
            <c:v>DSCR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Лист1!$B$4:$B$13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 прогноз</c:v>
                </c:pt>
                <c:pt idx="6">
                  <c:v>2019 прогноз</c:v>
                </c:pt>
                <c:pt idx="7">
                  <c:v>2020 прогноз</c:v>
                </c:pt>
                <c:pt idx="8">
                  <c:v>2021 прогноз</c:v>
                </c:pt>
                <c:pt idx="9">
                  <c:v>2022 прогноз</c:v>
                </c:pt>
              </c:strCache>
            </c:strRef>
          </c:cat>
          <c:val>
            <c:numRef>
              <c:f>Лист1!$G$23:$G$27</c:f>
              <c:numCache>
                <c:formatCode>#,##0.00</c:formatCode>
                <c:ptCount val="5"/>
                <c:pt idx="0">
                  <c:v>1.3121905651564689</c:v>
                </c:pt>
                <c:pt idx="1">
                  <c:v>1.2159281254758643</c:v>
                </c:pt>
                <c:pt idx="2">
                  <c:v>1.1351454240901477</c:v>
                </c:pt>
                <c:pt idx="3">
                  <c:v>1.0404113440989797</c:v>
                </c:pt>
                <c:pt idx="4">
                  <c:v>1.0203261830159878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41536"/>
        <c:axId val="178923200"/>
      </c:lineChart>
      <c:catAx>
        <c:axId val="20224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8922624"/>
        <c:crosses val="autoZero"/>
        <c:auto val="1"/>
        <c:lblAlgn val="ctr"/>
        <c:lblOffset val="100"/>
        <c:noMultiLvlLbl val="0"/>
      </c:catAx>
      <c:valAx>
        <c:axId val="178922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2241024"/>
        <c:crosses val="autoZero"/>
        <c:crossBetween val="between"/>
      </c:valAx>
      <c:valAx>
        <c:axId val="178923200"/>
        <c:scaling>
          <c:orientation val="minMax"/>
          <c:max val="1.5"/>
        </c:scaling>
        <c:delete val="0"/>
        <c:axPos val="r"/>
        <c:numFmt formatCode="#,##0.00" sourceLinked="1"/>
        <c:majorTickMark val="out"/>
        <c:minorTickMark val="none"/>
        <c:tickLblPos val="nextTo"/>
        <c:crossAx val="202241536"/>
        <c:crosses val="max"/>
        <c:crossBetween val="between"/>
      </c:valAx>
      <c:catAx>
        <c:axId val="20224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9232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0</xdr:row>
      <xdr:rowOff>66674</xdr:rowOff>
    </xdr:from>
    <xdr:to>
      <xdr:col>18</xdr:col>
      <xdr:colOff>9525</xdr:colOff>
      <xdr:row>18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19</xdr:row>
      <xdr:rowOff>152400</xdr:rowOff>
    </xdr:from>
    <xdr:to>
      <xdr:col>17</xdr:col>
      <xdr:colOff>552450</xdr:colOff>
      <xdr:row>37</xdr:row>
      <xdr:rowOff>114301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topLeftCell="C1" zoomScaleNormal="100" workbookViewId="0">
      <selection activeCell="F35" sqref="F35"/>
    </sheetView>
  </sheetViews>
  <sheetFormatPr defaultRowHeight="15" x14ac:dyDescent="0.25"/>
  <cols>
    <col min="2" max="2" width="13.28515625" customWidth="1"/>
    <col min="3" max="3" width="24.140625" customWidth="1"/>
    <col min="4" max="4" width="30.42578125" customWidth="1"/>
    <col min="5" max="6" width="14.7109375" customWidth="1"/>
    <col min="7" max="7" width="20.140625" customWidth="1"/>
  </cols>
  <sheetData>
    <row r="2" spans="2:7" s="1" customFormat="1" x14ac:dyDescent="0.25">
      <c r="B2" s="12" t="s">
        <v>3</v>
      </c>
      <c r="C2" s="13" t="s">
        <v>7</v>
      </c>
      <c r="D2" s="9" t="s">
        <v>8</v>
      </c>
      <c r="E2" s="9"/>
      <c r="F2" s="14" t="s">
        <v>15</v>
      </c>
      <c r="G2" s="12" t="s">
        <v>0</v>
      </c>
    </row>
    <row r="3" spans="2:7" s="1" customFormat="1" x14ac:dyDescent="0.25">
      <c r="B3" s="12"/>
      <c r="C3" s="13"/>
      <c r="D3" s="2" t="s">
        <v>5</v>
      </c>
      <c r="E3" s="2" t="s">
        <v>6</v>
      </c>
      <c r="F3" s="15"/>
      <c r="G3" s="12"/>
    </row>
    <row r="4" spans="2:7" x14ac:dyDescent="0.25">
      <c r="B4" s="3">
        <v>2013</v>
      </c>
      <c r="C4" s="8">
        <v>19085</v>
      </c>
      <c r="D4" s="8">
        <v>12000</v>
      </c>
      <c r="E4" s="8">
        <v>5790</v>
      </c>
      <c r="F4" s="8">
        <f>D4+E4</f>
        <v>17790</v>
      </c>
      <c r="G4" s="4">
        <f>C4/(D4+E4)</f>
        <v>1.0727937043282743</v>
      </c>
    </row>
    <row r="5" spans="2:7" x14ac:dyDescent="0.25">
      <c r="B5" s="3">
        <v>2014</v>
      </c>
      <c r="C5" s="8">
        <v>19821</v>
      </c>
      <c r="D5" s="8">
        <v>8000</v>
      </c>
      <c r="E5" s="8">
        <v>4502</v>
      </c>
      <c r="F5" s="8">
        <f t="shared" ref="F5:F13" si="0">D5+E5</f>
        <v>12502</v>
      </c>
      <c r="G5" s="4">
        <f t="shared" ref="G5:G13" si="1">C5/(D5+E5)</f>
        <v>1.5854263317869142</v>
      </c>
    </row>
    <row r="6" spans="2:7" x14ac:dyDescent="0.25">
      <c r="B6" s="3">
        <v>2015</v>
      </c>
      <c r="C6" s="8">
        <v>21969</v>
      </c>
      <c r="D6" s="8">
        <v>8000</v>
      </c>
      <c r="E6" s="8">
        <v>4502</v>
      </c>
      <c r="F6" s="8">
        <f t="shared" si="0"/>
        <v>12502</v>
      </c>
      <c r="G6" s="4">
        <f t="shared" si="1"/>
        <v>1.7572388417853144</v>
      </c>
    </row>
    <row r="7" spans="2:7" x14ac:dyDescent="0.25">
      <c r="B7" s="3">
        <v>2016</v>
      </c>
      <c r="C7" s="8">
        <v>22759</v>
      </c>
      <c r="D7" s="8">
        <v>8000</v>
      </c>
      <c r="E7" s="8">
        <v>4502</v>
      </c>
      <c r="F7" s="8">
        <f t="shared" si="0"/>
        <v>12502</v>
      </c>
      <c r="G7" s="4">
        <f t="shared" si="1"/>
        <v>1.8204287314029755</v>
      </c>
    </row>
    <row r="8" spans="2:7" x14ac:dyDescent="0.25">
      <c r="B8" s="3">
        <v>2017</v>
      </c>
      <c r="C8" s="8">
        <v>23895</v>
      </c>
      <c r="D8" s="8">
        <v>8000</v>
      </c>
      <c r="E8" s="8">
        <v>4502</v>
      </c>
      <c r="F8" s="8">
        <f t="shared" si="0"/>
        <v>12502</v>
      </c>
      <c r="G8" s="4">
        <f t="shared" si="1"/>
        <v>1.9112941929291314</v>
      </c>
    </row>
    <row r="9" spans="2:7" x14ac:dyDescent="0.25">
      <c r="B9" s="3" t="s">
        <v>1</v>
      </c>
      <c r="C9" s="8">
        <v>24587</v>
      </c>
      <c r="D9" s="8">
        <f>$G$15/$G$16</f>
        <v>10000</v>
      </c>
      <c r="E9" s="8">
        <f>$G$18*(-1)-D9</f>
        <v>5628.1932172501456</v>
      </c>
      <c r="F9" s="8">
        <f t="shared" si="0"/>
        <v>15628.193217250146</v>
      </c>
      <c r="G9" s="4">
        <f t="shared" si="1"/>
        <v>1.5732464820604641</v>
      </c>
    </row>
    <row r="10" spans="2:7" x14ac:dyDescent="0.25">
      <c r="B10" s="3" t="s">
        <v>2</v>
      </c>
      <c r="C10" s="8">
        <v>25264</v>
      </c>
      <c r="D10" s="8">
        <f t="shared" ref="D10:D13" si="2">$G$15/$G$16</f>
        <v>10000</v>
      </c>
      <c r="E10" s="8">
        <f t="shared" ref="E10:E13" si="3">$G$18*(-1)-D10</f>
        <v>5628.1932172501456</v>
      </c>
      <c r="F10" s="8">
        <f t="shared" si="0"/>
        <v>15628.193217250146</v>
      </c>
      <c r="G10" s="4">
        <f t="shared" si="1"/>
        <v>1.6165656291038177</v>
      </c>
    </row>
    <row r="11" spans="2:7" x14ac:dyDescent="0.25">
      <c r="B11" s="3" t="s">
        <v>4</v>
      </c>
      <c r="C11" s="8">
        <v>26381</v>
      </c>
      <c r="D11" s="8">
        <f t="shared" si="2"/>
        <v>10000</v>
      </c>
      <c r="E11" s="8">
        <f t="shared" si="3"/>
        <v>5628.1932172501456</v>
      </c>
      <c r="F11" s="8">
        <f t="shared" si="0"/>
        <v>15628.193217250146</v>
      </c>
      <c r="G11" s="4">
        <f t="shared" si="1"/>
        <v>1.6880390223791886</v>
      </c>
    </row>
    <row r="12" spans="2:7" x14ac:dyDescent="0.25">
      <c r="B12" s="3" t="s">
        <v>9</v>
      </c>
      <c r="C12" s="8">
        <v>27051</v>
      </c>
      <c r="D12" s="8">
        <f t="shared" si="2"/>
        <v>10000</v>
      </c>
      <c r="E12" s="8">
        <f t="shared" si="3"/>
        <v>5628.1932172501456</v>
      </c>
      <c r="F12" s="8">
        <f t="shared" si="0"/>
        <v>15628.193217250146</v>
      </c>
      <c r="G12" s="4">
        <f t="shared" si="1"/>
        <v>1.73091026095976</v>
      </c>
    </row>
    <row r="13" spans="2:7" x14ac:dyDescent="0.25">
      <c r="B13" s="3" t="s">
        <v>10</v>
      </c>
      <c r="C13" s="8">
        <v>27869</v>
      </c>
      <c r="D13" s="8">
        <f t="shared" si="2"/>
        <v>10000</v>
      </c>
      <c r="E13" s="8">
        <f t="shared" si="3"/>
        <v>5628.1932172501456</v>
      </c>
      <c r="F13" s="8">
        <f t="shared" si="0"/>
        <v>15628.193217250146</v>
      </c>
      <c r="G13" s="4">
        <f t="shared" si="1"/>
        <v>1.7832515641820099</v>
      </c>
    </row>
    <row r="14" spans="2:7" x14ac:dyDescent="0.25">
      <c r="B14" s="11"/>
      <c r="C14" s="11"/>
      <c r="D14" s="11"/>
      <c r="E14" s="11"/>
      <c r="F14" s="11"/>
      <c r="G14" s="11"/>
    </row>
    <row r="15" spans="2:7" x14ac:dyDescent="0.25">
      <c r="B15" s="10" t="s">
        <v>11</v>
      </c>
      <c r="C15" s="10"/>
      <c r="D15" s="10"/>
      <c r="E15" s="10"/>
      <c r="F15" s="3"/>
      <c r="G15" s="8">
        <v>50000</v>
      </c>
    </row>
    <row r="16" spans="2:7" x14ac:dyDescent="0.25">
      <c r="B16" s="10" t="s">
        <v>13</v>
      </c>
      <c r="C16" s="10"/>
      <c r="D16" s="10"/>
      <c r="E16" s="10"/>
      <c r="F16" s="3"/>
      <c r="G16" s="6">
        <v>5</v>
      </c>
    </row>
    <row r="17" spans="2:7" x14ac:dyDescent="0.25">
      <c r="B17" s="10" t="s">
        <v>14</v>
      </c>
      <c r="C17" s="10"/>
      <c r="D17" s="10"/>
      <c r="E17" s="10"/>
      <c r="F17" s="3"/>
      <c r="G17" s="7">
        <v>0.17</v>
      </c>
    </row>
    <row r="18" spans="2:7" x14ac:dyDescent="0.25">
      <c r="B18" s="10" t="s">
        <v>12</v>
      </c>
      <c r="C18" s="10"/>
      <c r="D18" s="10"/>
      <c r="E18" s="10"/>
      <c r="F18" s="3"/>
      <c r="G18" s="8">
        <f>PMT(G17,G16,G15,0,0)</f>
        <v>-15628.193217250146</v>
      </c>
    </row>
    <row r="21" spans="2:7" x14ac:dyDescent="0.25">
      <c r="B21" s="12" t="s">
        <v>3</v>
      </c>
      <c r="C21" s="13" t="s">
        <v>7</v>
      </c>
      <c r="D21" s="9" t="s">
        <v>8</v>
      </c>
      <c r="E21" s="9"/>
      <c r="F21" s="14" t="s">
        <v>15</v>
      </c>
      <c r="G21" s="12" t="s">
        <v>0</v>
      </c>
    </row>
    <row r="22" spans="2:7" x14ac:dyDescent="0.25">
      <c r="B22" s="12"/>
      <c r="C22" s="13"/>
      <c r="D22" s="2" t="s">
        <v>5</v>
      </c>
      <c r="E22" s="2" t="s">
        <v>6</v>
      </c>
      <c r="F22" s="15"/>
      <c r="G22" s="12"/>
    </row>
    <row r="23" spans="2:7" x14ac:dyDescent="0.25">
      <c r="B23" s="5">
        <v>2013</v>
      </c>
      <c r="C23" s="8">
        <v>14047</v>
      </c>
      <c r="D23" s="8">
        <v>7000</v>
      </c>
      <c r="E23" s="8">
        <v>3705</v>
      </c>
      <c r="F23" s="8">
        <f>D23+E23</f>
        <v>10705</v>
      </c>
      <c r="G23" s="4">
        <f>C23/(D23+E23)</f>
        <v>1.3121905651564689</v>
      </c>
    </row>
    <row r="24" spans="2:7" x14ac:dyDescent="0.25">
      <c r="B24" s="5">
        <v>2014</v>
      </c>
      <c r="C24" s="8">
        <v>15970</v>
      </c>
      <c r="D24" s="8">
        <v>8500</v>
      </c>
      <c r="E24" s="8">
        <v>4634</v>
      </c>
      <c r="F24" s="8">
        <f t="shared" ref="F24:F27" si="4">D24+E24</f>
        <v>13134</v>
      </c>
      <c r="G24" s="4">
        <f t="shared" ref="G24:G27" si="5">C24/(D24+E24)</f>
        <v>1.2159281254758643</v>
      </c>
    </row>
    <row r="25" spans="2:7" x14ac:dyDescent="0.25">
      <c r="B25" s="5">
        <v>2015</v>
      </c>
      <c r="C25" s="8">
        <v>14909</v>
      </c>
      <c r="D25" s="8">
        <v>8500</v>
      </c>
      <c r="E25" s="8">
        <v>4634</v>
      </c>
      <c r="F25" s="8">
        <f t="shared" si="4"/>
        <v>13134</v>
      </c>
      <c r="G25" s="4">
        <f t="shared" si="5"/>
        <v>1.1351454240901477</v>
      </c>
    </row>
    <row r="26" spans="2:7" x14ac:dyDescent="0.25">
      <c r="B26" s="5">
        <v>2016</v>
      </c>
      <c r="C26" s="8">
        <v>12950</v>
      </c>
      <c r="D26" s="8">
        <v>8120</v>
      </c>
      <c r="E26" s="8">
        <v>4327</v>
      </c>
      <c r="F26" s="8">
        <f t="shared" si="4"/>
        <v>12447</v>
      </c>
      <c r="G26" s="4">
        <f t="shared" si="5"/>
        <v>1.0404113440989797</v>
      </c>
    </row>
    <row r="27" spans="2:7" x14ac:dyDescent="0.25">
      <c r="B27" s="5">
        <v>2017</v>
      </c>
      <c r="C27" s="8">
        <v>12700</v>
      </c>
      <c r="D27" s="8">
        <v>8120</v>
      </c>
      <c r="E27" s="8">
        <v>4327</v>
      </c>
      <c r="F27" s="8">
        <f t="shared" si="4"/>
        <v>12447</v>
      </c>
      <c r="G27" s="4">
        <f t="shared" si="5"/>
        <v>1.0203261830159878</v>
      </c>
    </row>
  </sheetData>
  <mergeCells count="15">
    <mergeCell ref="B21:B22"/>
    <mergeCell ref="C21:C22"/>
    <mergeCell ref="D21:E21"/>
    <mergeCell ref="F21:F22"/>
    <mergeCell ref="G21:G22"/>
    <mergeCell ref="D2:E2"/>
    <mergeCell ref="B15:E15"/>
    <mergeCell ref="B16:E16"/>
    <mergeCell ref="B17:E17"/>
    <mergeCell ref="B18:E18"/>
    <mergeCell ref="B14:G14"/>
    <mergeCell ref="B2:B3"/>
    <mergeCell ref="C2:C3"/>
    <mergeCell ref="G2:G3"/>
    <mergeCell ref="F2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Елисеев</dc:creator>
  <cp:lastModifiedBy>Виктор</cp:lastModifiedBy>
  <dcterms:created xsi:type="dcterms:W3CDTF">2016-08-23T16:14:37Z</dcterms:created>
  <dcterms:modified xsi:type="dcterms:W3CDTF">2018-08-11T14:33:22Z</dcterms:modified>
</cp:coreProperties>
</file>